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 xmlns:r="http://schemas.openxmlformats.org/officeDocument/2006/relationships" name="PlateCosts"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17" customWidth="1" min="1" max="1"/>
    <col width="14" customWidth="1" min="2" max="2"/>
    <col width="14" customWidth="1" min="3" max="3"/>
    <col width="20" customWidth="1" min="4" max="4"/>
    <col width="25" customWidth="1" min="5" max="5"/>
    <col width="18" customWidth="1" min="6" max="6"/>
    <col width="27" customWidth="1" min="7" max="7"/>
    <col width="15" customWidth="1" min="8" max="8"/>
    <col width="31" customWidth="1" min="9" max="9"/>
    <col width="28" customWidth="1" min="10" max="10"/>
    <col width="25" customWidth="1" min="11" max="11"/>
    <col width="18" customWidth="1" min="12" max="12"/>
    <col width="22" customWidth="1" min="13" max="13"/>
    <col width="27" customWidth="1" min="14" max="14"/>
    <col width="25" customWidth="1" min="15" max="15"/>
  </cols>
  <sheetData>
    <row r="1">
      <c r="A1" s="1" t="inlineStr">
        <is>
          <t>ingredient_id</t>
        </is>
      </c>
      <c r="B1" s="1" t="inlineStr">
        <is>
          <t>ingredient</t>
        </is>
      </c>
      <c r="C1" s="1" t="inlineStr">
        <is>
          <t>stock_unit</t>
        </is>
      </c>
      <c r="D1" s="1" t="inlineStr">
        <is>
          <t>pack_description</t>
        </is>
      </c>
      <c r="E1" s="1" t="inlineStr">
        <is>
          <t>pack_size_stock_units</t>
        </is>
      </c>
      <c r="F1" s="1" t="inlineStr">
        <is>
          <t>pack_price_cad</t>
        </is>
      </c>
      <c r="G1" s="1" t="inlineStr">
        <is>
          <t>unit_cost_from_pack_cad</t>
        </is>
      </c>
      <c r="H1" s="1" t="inlineStr">
        <is>
          <t>recipe_unit</t>
        </is>
      </c>
      <c r="I1" s="1" t="inlineStr">
        <is>
          <t>recipe_units_per_stock_unit</t>
        </is>
      </c>
      <c r="J1" s="1" t="inlineStr">
        <is>
          <t>cost_per_recipe_unit_cad</t>
        </is>
      </c>
      <c r="K1" s="1" t="inlineStr">
        <is>
          <t>reference_purchase_id</t>
        </is>
      </c>
      <c r="L1" s="1" t="inlineStr">
        <is>
          <t>reference_date</t>
        </is>
      </c>
      <c r="M1" s="1" t="inlineStr">
        <is>
          <t>reference_supplier</t>
        </is>
      </c>
      <c r="N1" s="1" t="inlineStr">
        <is>
          <t>purchase_unit_price_cad</t>
        </is>
      </c>
      <c r="O1" s="1" t="inlineStr">
        <is>
          <t>rounding_residual_cad</t>
        </is>
      </c>
    </row>
    <row r="2">
      <c r="A2" t="inlineStr">
        <is>
          <t>ING-01</t>
        </is>
      </c>
      <c r="B2" t="inlineStr">
        <is>
          <t>Chicken Breast</t>
        </is>
      </c>
      <c r="C2" t="inlineStr">
        <is>
          <t>kg</t>
        </is>
      </c>
      <c r="D2" t="inlineStr">
        <is>
          <t>Case 4 x 2.5 kg vac-pack</t>
        </is>
      </c>
      <c r="E2" t="n">
        <v>10</v>
      </c>
      <c r="F2" t="n">
        <v>114.9</v>
      </c>
      <c r="G2">
        <f>ROUND(F2/E2,6)</f>
        <v/>
      </c>
      <c r="H2" t="inlineStr">
        <is>
          <t>g</t>
        </is>
      </c>
      <c r="I2" t="n">
        <v>1000</v>
      </c>
      <c r="J2">
        <f>ROUND(G2/I2,8)</f>
        <v/>
      </c>
      <c r="K2" t="inlineStr">
        <is>
          <t>PUR-0085</t>
        </is>
      </c>
      <c r="L2" t="inlineStr">
        <is>
          <t>2026-09-02</t>
        </is>
      </c>
      <c r="M2" t="inlineStr">
        <is>
          <t>Alder Wholesale</t>
        </is>
      </c>
      <c r="N2" t="n">
        <v>11.49</v>
      </c>
      <c r="O2">
        <f>ROUND(G2-N2,6)</f>
        <v/>
      </c>
    </row>
    <row r="3">
      <c r="A3" t="inlineStr">
        <is>
          <t>ING-02</t>
        </is>
      </c>
      <c r="B3" t="inlineStr">
        <is>
          <t>Burger Bun</t>
        </is>
      </c>
      <c r="C3" t="inlineStr">
        <is>
          <t>each</t>
        </is>
      </c>
      <c r="D3" t="inlineStr">
        <is>
          <t>Case 96 (8 packs of 12)</t>
        </is>
      </c>
      <c r="E3" t="n">
        <v>96</v>
      </c>
      <c r="F3" t="n">
        <v>57.6</v>
      </c>
      <c r="G3">
        <f>ROUND(F3/E3,6)</f>
        <v/>
      </c>
      <c r="H3" t="inlineStr">
        <is>
          <t>each</t>
        </is>
      </c>
      <c r="I3" t="n">
        <v>1</v>
      </c>
      <c r="J3">
        <f>ROUND(G3/I3,8)</f>
        <v/>
      </c>
      <c r="K3" t="inlineStr">
        <is>
          <t>PUR-0087</t>
        </is>
      </c>
      <c r="L3" t="inlineStr">
        <is>
          <t>2026-09-02</t>
        </is>
      </c>
      <c r="M3" t="inlineStr">
        <is>
          <t>Alder Wholesale</t>
        </is>
      </c>
      <c r="N3" t="n">
        <v>0.6</v>
      </c>
      <c r="O3">
        <f>ROUND(G3-N3,6)</f>
        <v/>
      </c>
    </row>
    <row r="4">
      <c r="A4" t="inlineStr">
        <is>
          <t>ING-03</t>
        </is>
      </c>
      <c r="B4" t="inlineStr">
        <is>
          <t>Beef Patty</t>
        </is>
      </c>
      <c r="C4" t="inlineStr">
        <is>
          <t>each</t>
        </is>
      </c>
      <c r="D4" t="inlineStr">
        <is>
          <t>Case 40 x 150 g</t>
        </is>
      </c>
      <c r="E4" t="n">
        <v>40</v>
      </c>
      <c r="F4" t="n">
        <v>92</v>
      </c>
      <c r="G4">
        <f>ROUND(F4/E4,6)</f>
        <v/>
      </c>
      <c r="H4" t="inlineStr">
        <is>
          <t>each</t>
        </is>
      </c>
      <c r="I4" t="n">
        <v>1</v>
      </c>
      <c r="J4">
        <f>ROUND(G4/I4,8)</f>
        <v/>
      </c>
      <c r="K4" t="inlineStr">
        <is>
          <t>PUR-0089</t>
        </is>
      </c>
      <c r="L4" t="inlineStr">
        <is>
          <t>2026-09-02</t>
        </is>
      </c>
      <c r="M4" t="inlineStr">
        <is>
          <t>Alder Wholesale</t>
        </is>
      </c>
      <c r="N4" t="n">
        <v>2.3</v>
      </c>
      <c r="O4">
        <f>ROUND(G4-N4,6)</f>
        <v/>
      </c>
    </row>
    <row r="5">
      <c r="A5" t="inlineStr">
        <is>
          <t>ING-04</t>
        </is>
      </c>
      <c r="B5" t="inlineStr">
        <is>
          <t>Tomatoes</t>
        </is>
      </c>
      <c r="C5" t="inlineStr">
        <is>
          <t>kg</t>
        </is>
      </c>
      <c r="D5" t="inlineStr">
        <is>
          <t>Crate 9 kg</t>
        </is>
      </c>
      <c r="E5" t="n">
        <v>9</v>
      </c>
      <c r="F5" t="n">
        <v>32.4</v>
      </c>
      <c r="G5">
        <f>ROUND(F5/E5,6)</f>
        <v/>
      </c>
      <c r="H5" t="inlineStr">
        <is>
          <t>g</t>
        </is>
      </c>
      <c r="I5" t="n">
        <v>1000</v>
      </c>
      <c r="J5">
        <f>ROUND(G5/I5,8)</f>
        <v/>
      </c>
      <c r="K5" t="inlineStr">
        <is>
          <t>PUR-0091</t>
        </is>
      </c>
      <c r="L5" t="inlineStr">
        <is>
          <t>2026-09-02</t>
        </is>
      </c>
      <c r="M5" t="inlineStr">
        <is>
          <t>Alder Wholesale</t>
        </is>
      </c>
      <c r="N5" t="n">
        <v>3.6</v>
      </c>
      <c r="O5">
        <f>ROUND(G5-N5,6)</f>
        <v/>
      </c>
    </row>
    <row r="6">
      <c r="A6" t="inlineStr">
        <is>
          <t>ING-05</t>
        </is>
      </c>
      <c r="B6" t="inlineStr">
        <is>
          <t>Potatoes</t>
        </is>
      </c>
      <c r="C6" t="inlineStr">
        <is>
          <t>kg</t>
        </is>
      </c>
      <c r="D6" t="inlineStr">
        <is>
          <t>Sack 20 kg</t>
        </is>
      </c>
      <c r="E6" t="n">
        <v>20</v>
      </c>
      <c r="F6" t="n">
        <v>33</v>
      </c>
      <c r="G6">
        <f>ROUND(F6/E6,6)</f>
        <v/>
      </c>
      <c r="H6" t="inlineStr">
        <is>
          <t>g</t>
        </is>
      </c>
      <c r="I6" t="n">
        <v>1000</v>
      </c>
      <c r="J6">
        <f>ROUND(G6/I6,8)</f>
        <v/>
      </c>
      <c r="K6" t="inlineStr">
        <is>
          <t>PUR-0093</t>
        </is>
      </c>
      <c r="L6" t="inlineStr">
        <is>
          <t>2026-09-02</t>
        </is>
      </c>
      <c r="M6" t="inlineStr">
        <is>
          <t>Alder Wholesale</t>
        </is>
      </c>
      <c r="N6" t="n">
        <v>1.65</v>
      </c>
      <c r="O6">
        <f>ROUND(G6-N6,6)</f>
        <v/>
      </c>
    </row>
    <row r="7">
      <c r="A7" t="inlineStr">
        <is>
          <t>ING-06</t>
        </is>
      </c>
      <c r="B7" t="inlineStr">
        <is>
          <t>Whole Milk</t>
        </is>
      </c>
      <c r="C7" t="inlineStr">
        <is>
          <t>l</t>
        </is>
      </c>
      <c r="D7" t="inlineStr">
        <is>
          <t>Crate 12 x 2 L</t>
        </is>
      </c>
      <c r="E7" t="n">
        <v>24</v>
      </c>
      <c r="F7" t="n">
        <v>48</v>
      </c>
      <c r="G7">
        <f>ROUND(F7/E7,6)</f>
        <v/>
      </c>
      <c r="H7" t="inlineStr">
        <is>
          <t>ml</t>
        </is>
      </c>
      <c r="I7" t="n">
        <v>1000</v>
      </c>
      <c r="J7">
        <f>ROUND(G7/I7,8)</f>
        <v/>
      </c>
      <c r="K7" t="inlineStr">
        <is>
          <t>PUR-0095</t>
        </is>
      </c>
      <c r="L7" t="inlineStr">
        <is>
          <t>2026-09-02</t>
        </is>
      </c>
      <c r="M7" t="inlineStr">
        <is>
          <t>Alder Wholesale</t>
        </is>
      </c>
      <c r="N7" t="n">
        <v>2</v>
      </c>
      <c r="O7">
        <f>ROUND(G7-N7,6)</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1"/>
  <sheetViews>
    <sheetView workbookViewId="0">
      <selection activeCell="A1" sqref="A1"/>
    </sheetView>
  </sheetViews>
  <sheetFormatPr baseColWidth="8" defaultRowHeight="15"/>
  <cols>
    <col width="16" customWidth="1" min="1" max="1"/>
    <col width="13" customWidth="1" min="2" max="2"/>
    <col width="18" customWidth="1" min="3" max="3"/>
    <col width="17" customWidth="1" min="4" max="4"/>
    <col width="14" customWidth="1" min="5" max="5"/>
    <col width="19" customWidth="1" min="6" max="6"/>
    <col width="15" customWidth="1" min="7" max="7"/>
    <col width="17" customWidth="1" min="8" max="8"/>
    <col width="15" customWidth="1" min="9" max="9"/>
    <col width="25" customWidth="1" min="10" max="10"/>
    <col width="28" customWidth="1" min="11" max="11"/>
    <col width="17" customWidth="1" min="12" max="12"/>
  </cols>
  <sheetData>
    <row r="1">
      <c r="A1" s="1" t="inlineStr">
        <is>
          <t>menu_item_id</t>
        </is>
      </c>
      <c r="B1" s="1" t="inlineStr">
        <is>
          <t>menu_item</t>
        </is>
      </c>
      <c r="C1" s="1" t="inlineStr">
        <is>
          <t>recipe_line_id</t>
        </is>
      </c>
      <c r="D1" s="1" t="inlineStr">
        <is>
          <t>ingredient_id</t>
        </is>
      </c>
      <c r="E1" s="1" t="inlineStr">
        <is>
          <t>ingredient</t>
        </is>
      </c>
      <c r="F1" s="1" t="inlineStr">
        <is>
          <t>recipe_quantity</t>
        </is>
      </c>
      <c r="G1" s="1" t="inlineStr">
        <is>
          <t>recipe_unit</t>
        </is>
      </c>
      <c r="H1" s="1" t="inlineStr">
        <is>
          <t>yield_percent</t>
        </is>
      </c>
      <c r="I1" s="1" t="inlineStr">
        <is>
          <t>preparation</t>
        </is>
      </c>
      <c r="J1" s="1" t="inlineStr">
        <is>
          <t>as_purchased_quantity</t>
        </is>
      </c>
      <c r="K1" s="1" t="inlineStr">
        <is>
          <t>cost_per_recipe_unit_cad</t>
        </is>
      </c>
      <c r="L1" s="1" t="inlineStr">
        <is>
          <t>line_cost_cad</t>
        </is>
      </c>
    </row>
    <row r="2">
      <c r="A2" t="inlineStr">
        <is>
          <t>MENU-01</t>
        </is>
      </c>
      <c r="B2" t="inlineStr">
        <is>
          <t>House burger</t>
        </is>
      </c>
      <c r="C2" t="inlineStr">
        <is>
          <t>REC-001</t>
        </is>
      </c>
      <c r="D2" t="inlineStr">
        <is>
          <t>ING-02</t>
        </is>
      </c>
      <c r="E2" t="inlineStr">
        <is>
          <t>Burger Bun</t>
        </is>
      </c>
      <c r="F2" t="n">
        <v>1</v>
      </c>
      <c r="G2" t="inlineStr">
        <is>
          <t>each</t>
        </is>
      </c>
      <c r="H2" t="n">
        <v>100</v>
      </c>
      <c r="I2" t="inlineStr">
        <is>
          <t>ASIS</t>
        </is>
      </c>
      <c r="J2">
        <f>ROUND(F2/(H2/100),3)</f>
        <v/>
      </c>
      <c r="K2">
        <f>Ingredients!J3</f>
        <v/>
      </c>
      <c r="L2">
        <f>ROUND(J2*K2,4)</f>
        <v/>
      </c>
    </row>
    <row r="3">
      <c r="A3" t="inlineStr">
        <is>
          <t>MENU-01</t>
        </is>
      </c>
      <c r="B3" t="inlineStr">
        <is>
          <t>House burger</t>
        </is>
      </c>
      <c r="C3" t="inlineStr">
        <is>
          <t>REC-002</t>
        </is>
      </c>
      <c r="D3" t="inlineStr">
        <is>
          <t>ING-03</t>
        </is>
      </c>
      <c r="E3" t="inlineStr">
        <is>
          <t>Beef Patty</t>
        </is>
      </c>
      <c r="F3" t="n">
        <v>1</v>
      </c>
      <c r="G3" t="inlineStr">
        <is>
          <t>each</t>
        </is>
      </c>
      <c r="H3" t="n">
        <v>100</v>
      </c>
      <c r="I3" t="inlineStr">
        <is>
          <t>ASIS</t>
        </is>
      </c>
      <c r="J3">
        <f>ROUND(F3/(H3/100),3)</f>
        <v/>
      </c>
      <c r="K3">
        <f>Ingredients!J4</f>
        <v/>
      </c>
      <c r="L3">
        <f>ROUND(J3*K3,4)</f>
        <v/>
      </c>
    </row>
    <row r="4">
      <c r="A4" t="inlineStr">
        <is>
          <t>MENU-01</t>
        </is>
      </c>
      <c r="B4" t="inlineStr">
        <is>
          <t>House burger</t>
        </is>
      </c>
      <c r="C4" t="inlineStr">
        <is>
          <t>REC-003</t>
        </is>
      </c>
      <c r="D4" t="inlineStr">
        <is>
          <t>ING-04</t>
        </is>
      </c>
      <c r="E4" t="inlineStr">
        <is>
          <t>Tomatoes</t>
        </is>
      </c>
      <c r="F4" t="n">
        <v>50</v>
      </c>
      <c r="G4" t="inlineStr">
        <is>
          <t>g</t>
        </is>
      </c>
      <c r="H4" t="n">
        <v>100</v>
      </c>
      <c r="I4" t="inlineStr">
        <is>
          <t>ASIS</t>
        </is>
      </c>
      <c r="J4">
        <f>ROUND(F4/(H4/100),3)</f>
        <v/>
      </c>
      <c r="K4">
        <f>Ingredients!J5</f>
        <v/>
      </c>
      <c r="L4">
        <f>ROUND(J4*K4,4)</f>
        <v/>
      </c>
    </row>
    <row r="5">
      <c r="A5" t="inlineStr">
        <is>
          <t>MENU-02</t>
        </is>
      </c>
      <c r="B5" t="inlineStr">
        <is>
          <t>Chicken burger</t>
        </is>
      </c>
      <c r="C5" t="inlineStr">
        <is>
          <t>REC-004</t>
        </is>
      </c>
      <c r="D5" t="inlineStr">
        <is>
          <t>ING-01</t>
        </is>
      </c>
      <c r="E5" t="inlineStr">
        <is>
          <t>Chicken Breast</t>
        </is>
      </c>
      <c r="F5" t="n">
        <v>180</v>
      </c>
      <c r="G5" t="inlineStr">
        <is>
          <t>g</t>
        </is>
      </c>
      <c r="H5" t="n">
        <v>90</v>
      </c>
      <c r="I5" t="inlineStr">
        <is>
          <t>TRIM</t>
        </is>
      </c>
      <c r="J5">
        <f>ROUND(F5/(H5/100),3)</f>
        <v/>
      </c>
      <c r="K5">
        <f>Ingredients!J2</f>
        <v/>
      </c>
      <c r="L5">
        <f>ROUND(J5*K5,4)</f>
        <v/>
      </c>
    </row>
    <row r="6">
      <c r="A6" t="inlineStr">
        <is>
          <t>MENU-02</t>
        </is>
      </c>
      <c r="B6" t="inlineStr">
        <is>
          <t>Chicken burger</t>
        </is>
      </c>
      <c r="C6" t="inlineStr">
        <is>
          <t>REC-005</t>
        </is>
      </c>
      <c r="D6" t="inlineStr">
        <is>
          <t>ING-02</t>
        </is>
      </c>
      <c r="E6" t="inlineStr">
        <is>
          <t>Burger Bun</t>
        </is>
      </c>
      <c r="F6" t="n">
        <v>1</v>
      </c>
      <c r="G6" t="inlineStr">
        <is>
          <t>each</t>
        </is>
      </c>
      <c r="H6" t="n">
        <v>100</v>
      </c>
      <c r="I6" t="inlineStr">
        <is>
          <t>ASIS</t>
        </is>
      </c>
      <c r="J6">
        <f>ROUND(F6/(H6/100),3)</f>
        <v/>
      </c>
      <c r="K6">
        <f>Ingredients!J3</f>
        <v/>
      </c>
      <c r="L6">
        <f>ROUND(J6*K6,4)</f>
        <v/>
      </c>
    </row>
    <row r="7">
      <c r="A7" t="inlineStr">
        <is>
          <t>MENU-02</t>
        </is>
      </c>
      <c r="B7" t="inlineStr">
        <is>
          <t>Chicken burger</t>
        </is>
      </c>
      <c r="C7" t="inlineStr">
        <is>
          <t>REC-006</t>
        </is>
      </c>
      <c r="D7" t="inlineStr">
        <is>
          <t>ING-04</t>
        </is>
      </c>
      <c r="E7" t="inlineStr">
        <is>
          <t>Tomatoes</t>
        </is>
      </c>
      <c r="F7" t="n">
        <v>50</v>
      </c>
      <c r="G7" t="inlineStr">
        <is>
          <t>g</t>
        </is>
      </c>
      <c r="H7" t="n">
        <v>100</v>
      </c>
      <c r="I7" t="inlineStr">
        <is>
          <t>ASIS</t>
        </is>
      </c>
      <c r="J7">
        <f>ROUND(F7/(H7/100),3)</f>
        <v/>
      </c>
      <c r="K7">
        <f>Ingredients!J5</f>
        <v/>
      </c>
      <c r="L7">
        <f>ROUND(J7*K7,4)</f>
        <v/>
      </c>
    </row>
    <row r="8">
      <c r="A8" t="inlineStr">
        <is>
          <t>MENU-03</t>
        </is>
      </c>
      <c r="B8" t="inlineStr">
        <is>
          <t>Loaded fries</t>
        </is>
      </c>
      <c r="C8" t="inlineStr">
        <is>
          <t>REC-007</t>
        </is>
      </c>
      <c r="D8" t="inlineStr">
        <is>
          <t>ING-05</t>
        </is>
      </c>
      <c r="E8" t="inlineStr">
        <is>
          <t>Potatoes</t>
        </is>
      </c>
      <c r="F8" t="n">
        <v>300</v>
      </c>
      <c r="G8" t="inlineStr">
        <is>
          <t>g</t>
        </is>
      </c>
      <c r="H8" t="n">
        <v>90</v>
      </c>
      <c r="I8" t="inlineStr">
        <is>
          <t>TRIM</t>
        </is>
      </c>
      <c r="J8">
        <f>ROUND(F8/(H8/100),3)</f>
        <v/>
      </c>
      <c r="K8">
        <f>Ingredients!J6</f>
        <v/>
      </c>
      <c r="L8">
        <f>ROUND(J8*K8,4)</f>
        <v/>
      </c>
    </row>
    <row r="9">
      <c r="A9" t="inlineStr">
        <is>
          <t>MENU-03</t>
        </is>
      </c>
      <c r="B9" t="inlineStr">
        <is>
          <t>Loaded fries</t>
        </is>
      </c>
      <c r="C9" t="inlineStr">
        <is>
          <t>REC-008</t>
        </is>
      </c>
      <c r="D9" t="inlineStr">
        <is>
          <t>ING-04</t>
        </is>
      </c>
      <c r="E9" t="inlineStr">
        <is>
          <t>Tomatoes</t>
        </is>
      </c>
      <c r="F9" t="n">
        <v>50</v>
      </c>
      <c r="G9" t="inlineStr">
        <is>
          <t>g</t>
        </is>
      </c>
      <c r="H9" t="n">
        <v>100</v>
      </c>
      <c r="I9" t="inlineStr">
        <is>
          <t>ASIS</t>
        </is>
      </c>
      <c r="J9">
        <f>ROUND(F9/(H9/100),3)</f>
        <v/>
      </c>
      <c r="K9">
        <f>Ingredients!J5</f>
        <v/>
      </c>
      <c r="L9">
        <f>ROUND(J9*K9,4)</f>
        <v/>
      </c>
    </row>
    <row r="10">
      <c r="A10" t="inlineStr">
        <is>
          <t>MENU-03</t>
        </is>
      </c>
      <c r="B10" t="inlineStr">
        <is>
          <t>Loaded fries</t>
        </is>
      </c>
      <c r="C10" t="inlineStr">
        <is>
          <t>REC-009</t>
        </is>
      </c>
      <c r="D10" t="inlineStr">
        <is>
          <t>ING-06</t>
        </is>
      </c>
      <c r="E10" t="inlineStr">
        <is>
          <t>Whole Milk</t>
        </is>
      </c>
      <c r="F10" t="n">
        <v>30</v>
      </c>
      <c r="G10" t="inlineStr">
        <is>
          <t>ml</t>
        </is>
      </c>
      <c r="H10" t="n">
        <v>100</v>
      </c>
      <c r="I10" t="inlineStr">
        <is>
          <t>ASIS</t>
        </is>
      </c>
      <c r="J10">
        <f>ROUND(F10/(H10/100),3)</f>
        <v/>
      </c>
      <c r="K10">
        <f>Ingredients!J7</f>
        <v/>
      </c>
      <c r="L10">
        <f>ROUND(J10*K10,4)</f>
        <v/>
      </c>
    </row>
    <row r="11">
      <c r="A11" t="inlineStr">
        <is>
          <t>MENU-04</t>
        </is>
      </c>
      <c r="B11" t="inlineStr">
        <is>
          <t>Tomato salad</t>
        </is>
      </c>
      <c r="C11" t="inlineStr">
        <is>
          <t>REC-010</t>
        </is>
      </c>
      <c r="D11" t="inlineStr">
        <is>
          <t>ING-04</t>
        </is>
      </c>
      <c r="E11" t="inlineStr">
        <is>
          <t>Tomatoes</t>
        </is>
      </c>
      <c r="F11" t="n">
        <v>220</v>
      </c>
      <c r="G11" t="inlineStr">
        <is>
          <t>g</t>
        </is>
      </c>
      <c r="H11" t="n">
        <v>90</v>
      </c>
      <c r="I11" t="inlineStr">
        <is>
          <t>TRIM</t>
        </is>
      </c>
      <c r="J11">
        <f>ROUND(F11/(H11/100),3)</f>
        <v/>
      </c>
      <c r="K11">
        <f>Ingredients!J5</f>
        <v/>
      </c>
      <c r="L11">
        <f>ROUND(J11*K11,4)</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16" customWidth="1" min="1" max="1"/>
    <col width="13" customWidth="1" min="2" max="2"/>
    <col width="18" customWidth="1" min="3" max="3"/>
    <col width="18" customWidth="1" min="4" max="4"/>
    <col width="20" customWidth="1" min="5" max="5"/>
    <col width="21" customWidth="1" min="6" max="6"/>
    <col width="18" customWidth="1" min="7" max="7"/>
  </cols>
  <sheetData>
    <row r="1">
      <c r="A1" s="1" t="inlineStr">
        <is>
          <t>menu_item_id</t>
        </is>
      </c>
      <c r="B1" s="1" t="inlineStr">
        <is>
          <t>menu_item</t>
        </is>
      </c>
      <c r="C1" s="1" t="inlineStr">
        <is>
          <t>menu_price_cad</t>
        </is>
      </c>
      <c r="D1" s="1" t="inlineStr">
        <is>
          <t>plate_cost_cad</t>
        </is>
      </c>
      <c r="E1" s="1" t="inlineStr">
        <is>
          <t>gross_margin_cad</t>
        </is>
      </c>
      <c r="F1" s="1" t="inlineStr">
        <is>
          <t>food_cost_percent</t>
        </is>
      </c>
      <c r="G1" s="1" t="inlineStr">
        <is>
          <t>margin_percent</t>
        </is>
      </c>
    </row>
    <row r="2">
      <c r="A2" t="inlineStr">
        <is>
          <t>MENU-01</t>
        </is>
      </c>
      <c r="B2" t="inlineStr">
        <is>
          <t>House burger</t>
        </is>
      </c>
      <c r="C2" t="n">
        <v>18.5</v>
      </c>
      <c r="D2">
        <f>ROUND(SUMIF(PlateCosts!$A$2:$A$11,A2,PlateCosts!$L$2:$L$11),2)</f>
        <v/>
      </c>
      <c r="E2">
        <f>ROUND(C2-D2,2)</f>
        <v/>
      </c>
      <c r="F2">
        <f>ROUND(D2/C2*100,2)</f>
        <v/>
      </c>
      <c r="G2">
        <f>ROUND(E2/C2*100,2)</f>
        <v/>
      </c>
    </row>
    <row r="3">
      <c r="A3" t="inlineStr">
        <is>
          <t>MENU-02</t>
        </is>
      </c>
      <c r="B3" t="inlineStr">
        <is>
          <t>Chicken burger</t>
        </is>
      </c>
      <c r="C3" t="n">
        <v>19.5</v>
      </c>
      <c r="D3">
        <f>ROUND(SUMIF(PlateCosts!$A$2:$A$11,A3,PlateCosts!$L$2:$L$11),2)</f>
        <v/>
      </c>
      <c r="E3">
        <f>ROUND(C3-D3,2)</f>
        <v/>
      </c>
      <c r="F3">
        <f>ROUND(D3/C3*100,2)</f>
        <v/>
      </c>
      <c r="G3">
        <f>ROUND(E3/C3*100,2)</f>
        <v/>
      </c>
    </row>
    <row r="4">
      <c r="A4" t="inlineStr">
        <is>
          <t>MENU-03</t>
        </is>
      </c>
      <c r="B4" t="inlineStr">
        <is>
          <t>Loaded fries</t>
        </is>
      </c>
      <c r="C4" t="n">
        <v>11.5</v>
      </c>
      <c r="D4">
        <f>ROUND(SUMIF(PlateCosts!$A$2:$A$11,A4,PlateCosts!$L$2:$L$11),2)</f>
        <v/>
      </c>
      <c r="E4">
        <f>ROUND(C4-D4,2)</f>
        <v/>
      </c>
      <c r="F4">
        <f>ROUND(D4/C4*100,2)</f>
        <v/>
      </c>
      <c r="G4">
        <f>ROUND(E4/C4*100,2)</f>
        <v/>
      </c>
    </row>
    <row r="5">
      <c r="A5" t="inlineStr">
        <is>
          <t>MENU-04</t>
        </is>
      </c>
      <c r="B5" t="inlineStr">
        <is>
          <t>Tomato salad</t>
        </is>
      </c>
      <c r="C5" t="n">
        <v>12</v>
      </c>
      <c r="D5">
        <f>ROUND(SUMIF(PlateCosts!$A$2:$A$11,A5,PlateCosts!$L$2:$L$11),2)</f>
        <v/>
      </c>
      <c r="E5">
        <f>ROUND(C5-D5,2)</f>
        <v/>
      </c>
      <c r="F5">
        <f>ROUND(D5/C5*100,2)</f>
        <v/>
      </c>
      <c r="G5">
        <f>ROUND(E5/C5*100,2)</f>
        <v/>
      </c>
    </row>
    <row r="6">
      <c r="B6" s="2" t="inlineStr">
        <is>
          <t>TOTAL</t>
        </is>
      </c>
      <c r="C6">
        <f>ROUND(SUM(C2:C5),2)</f>
        <v/>
      </c>
      <c r="D6">
        <f>ROUND(SUM(D2:D5),2)</f>
        <v/>
      </c>
      <c r="E6">
        <f>ROUND(SUM(E2:E5),2)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Harbour Kitchen Group recipe and plate costing</t>
        </is>
      </c>
    </row>
    <row r="2"/>
    <row r="3" ht="28" customHeight="1">
      <c r="A3" s="4" t="inlineStr">
        <is>
          <t>Period 2026-08-20 to 2026-09-02. Currency CAD. Snapshot 2026-09-08.</t>
        </is>
      </c>
    </row>
    <row r="4" ht="28" customHeight="1">
      <c r="A4" s="4" t="inlineStr">
        <is>
          <t>Every pack price is the pack size times the reference purchase unit price on the Ingredients sheet, rounded to the cent. The reference purchase ids exist in the shared operating model purchases table.</t>
        </is>
      </c>
    </row>
    <row r="5" ht="28" customHeight="1">
      <c r="A5" s="4" t="inlineStr">
        <is>
          <t>The cells in columns G, J and O on Ingredients, J, K and L on PlateCosts, and D to G on Summary are live formulas with no cached value. A reader that only reads cached values sees empty cells here; that is the point of this fixture.</t>
        </is>
      </c>
    </row>
    <row r="6" ht="28" customHeight="1">
      <c r="A6" s="4" t="inlineStr">
        <is>
          <t>as_purchased_quantity divides the recipe quantity by the yield percent, so cost per portion is not a naive multiplication of the recipe quantity by the ingredient price.</t>
        </is>
      </c>
    </row>
    <row r="7" ht="28" customHeight="1">
      <c r="A7" s="4" t="inlineStr">
        <is>
          <t>Water, salt and minor seasonings are outside the shared purchase study and outside these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recipe-costing.xlsx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